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8_{24EE7D59-BEE2-41C8-9FF7-FD2AB9C0D70D}" xr6:coauthVersionLast="47" xr6:coauthVersionMax="47" xr10:uidLastSave="{00000000-0000-0000-0000-000000000000}"/>
  <bookViews>
    <workbookView xWindow="-38520" yWindow="-120" windowWidth="38640" windowHeight="21120" xr2:uid="{DC8A27FD-5077-4E8E-B6F4-433F43629874}"/>
  </bookViews>
  <sheets>
    <sheet name="Tabelle &amp; Charts" sheetId="1" r:id="rId1"/>
  </sheets>
  <definedNames>
    <definedName name="_xlnm.Print_Area" localSheetId="0">'Tabelle &amp; Charts'!$A$3:$Q$54</definedName>
    <definedName name="_xlnm.Print_Titles" localSheetId="0">'Tabelle &amp; Charts'!$1:$2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P28" i="1"/>
  <c r="P27" i="1"/>
  <c r="O27" i="1"/>
  <c r="N27" i="1"/>
  <c r="M27" i="1"/>
  <c r="L27" i="1"/>
  <c r="Q21" i="1"/>
  <c r="P22" i="1"/>
  <c r="O22" i="1"/>
  <c r="N22" i="1"/>
  <c r="L22" i="1"/>
  <c r="M22" i="1"/>
  <c r="P21" i="1"/>
  <c r="O21" i="1"/>
  <c r="N21" i="1"/>
  <c r="M21" i="1"/>
  <c r="L21" i="1"/>
  <c r="L24" i="1" s="1"/>
  <c r="J21" i="1"/>
  <c r="K21" i="1"/>
  <c r="F20" i="1"/>
  <c r="P20" i="1"/>
  <c r="O20" i="1"/>
  <c r="N20" i="1"/>
  <c r="M20" i="1"/>
  <c r="L20" i="1"/>
  <c r="K20" i="1"/>
  <c r="J20" i="1"/>
  <c r="I20" i="1"/>
  <c r="H20" i="1"/>
  <c r="G20" i="1"/>
  <c r="G18" i="1"/>
  <c r="P18" i="1"/>
  <c r="O18" i="1"/>
  <c r="N18" i="1"/>
  <c r="M18" i="1"/>
  <c r="L18" i="1"/>
  <c r="K18" i="1"/>
  <c r="J18" i="1"/>
  <c r="I18" i="1"/>
  <c r="H18" i="1"/>
  <c r="F18" i="1"/>
  <c r="P9" i="1"/>
  <c r="O9" i="1"/>
  <c r="N9" i="1"/>
  <c r="L9" i="1"/>
  <c r="P15" i="1"/>
  <c r="O15" i="1"/>
  <c r="N15" i="1"/>
  <c r="L15" i="1"/>
  <c r="M15" i="1"/>
  <c r="M9" i="1"/>
  <c r="P7" i="1"/>
  <c r="O7" i="1"/>
  <c r="N7" i="1"/>
  <c r="M7" i="1"/>
  <c r="L7" i="1"/>
  <c r="K7" i="1"/>
  <c r="J7" i="1"/>
  <c r="I7" i="1"/>
  <c r="O24" i="1" l="1"/>
  <c r="P24" i="1"/>
  <c r="J24" i="1"/>
  <c r="N24" i="1"/>
  <c r="K24" i="1"/>
  <c r="M24" i="1"/>
  <c r="P25" i="1" l="1"/>
  <c r="P8" i="1"/>
  <c r="O8" i="1"/>
  <c r="N8" i="1"/>
  <c r="M8" i="1"/>
  <c r="L8" i="1"/>
  <c r="K8" i="1"/>
  <c r="J8" i="1"/>
  <c r="O6" i="1"/>
  <c r="O5" i="1"/>
  <c r="N6" i="1"/>
  <c r="N5" i="1"/>
  <c r="P5" i="1" l="1"/>
  <c r="M6" i="1"/>
  <c r="M5" i="1"/>
  <c r="L5" i="1"/>
  <c r="K5" i="1"/>
  <c r="J5" i="1"/>
  <c r="I5" i="1"/>
  <c r="H5" i="1"/>
  <c r="G5" i="1"/>
  <c r="L6" i="1"/>
  <c r="P6" i="1"/>
  <c r="K6" i="1"/>
  <c r="J6" i="1"/>
  <c r="I6" i="1"/>
  <c r="H6" i="1"/>
  <c r="G6" i="1"/>
  <c r="P14" i="1" l="1"/>
  <c r="Q14" i="1" s="1"/>
  <c r="L14" i="1"/>
  <c r="M14" i="1"/>
  <c r="J14" i="1"/>
  <c r="N14" i="1"/>
  <c r="O14" i="1"/>
  <c r="K14" i="1"/>
  <c r="L13" i="1"/>
  <c r="K13" i="1" l="1"/>
  <c r="I13" i="1"/>
  <c r="J13" i="1"/>
  <c r="O13" i="1"/>
  <c r="P13" i="1"/>
  <c r="H13" i="1"/>
  <c r="M13" i="1"/>
  <c r="G13" i="1"/>
  <c r="N13" i="1"/>
  <c r="Q13" i="1" l="1"/>
  <c r="Q15" i="1"/>
</calcChain>
</file>

<file path=xl/sharedStrings.xml><?xml version="1.0" encoding="utf-8"?>
<sst xmlns="http://schemas.openxmlformats.org/spreadsheetml/2006/main" count="26" uniqueCount="25">
  <si>
    <t>Bevölkerung am Jahresende</t>
  </si>
  <si>
    <t>https://www.zh.ch/de/politik-staat/gemeinden/gemeindeportraet.html</t>
  </si>
  <si>
    <t>Veränderg Bevölkerung seit 2016</t>
  </si>
  <si>
    <t>Veränderg Stellen seit 2016</t>
  </si>
  <si>
    <t>Anzahl Stellen ohne Unterrichtsorganisation</t>
  </si>
  <si>
    <t>Bülach Finanzrechnung</t>
  </si>
  <si>
    <t>Veränderg Bevölkerung jährlich</t>
  </si>
  <si>
    <t>2025Bud</t>
  </si>
  <si>
    <t>2026Bud</t>
  </si>
  <si>
    <t>revid.</t>
  </si>
  <si>
    <t>Veränderg Bevölkerung seit 2020</t>
  </si>
  <si>
    <t>Veränderg Stellen seit 2020</t>
  </si>
  <si>
    <t>Veränderg Bevölkerung seit 2019</t>
  </si>
  <si>
    <t>Mehr als</t>
  </si>
  <si>
    <t>Bev.</t>
  </si>
  <si>
    <t>Veränderg Bevölkerung seit 2022</t>
  </si>
  <si>
    <t>Veränderg Stellen seit 2022</t>
  </si>
  <si>
    <t>Pers.Kosten</t>
  </si>
  <si>
    <t>Pers.Kosten pro Stelle</t>
  </si>
  <si>
    <t>Stellen mit Personalbremse auf Basis 2016</t>
  </si>
  <si>
    <t>Stellen mit Personalbremse auf Basis 2020</t>
  </si>
  <si>
    <t>Stellen mit Personalbremse auf Basis 2022</t>
  </si>
  <si>
    <t>Personalkosten mit Personalbremse auf Basis 2020</t>
  </si>
  <si>
    <t>Differenz zu budgetierten Personalkosten 2026</t>
  </si>
  <si>
    <t>Personalkosten mit Personalbremse auf Basis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</si>
</sst>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_ ;\-0\ "/>
    <numFmt numFmtId="167" formatCode="0.0%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CC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2"/>
      <color theme="1"/>
      <name val="Arial Black"/>
      <family val="2"/>
    </font>
    <font>
      <sz val="11"/>
      <color rgb="FF00B050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1"/>
      <color rgb="FF0000CC"/>
      <name val="Arial"/>
      <family val="2"/>
    </font>
    <font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FFFF6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165" fontId="0" fillId="0" borderId="0" xfId="1" applyNumberFormat="1" applyFont="1"/>
    <xf numFmtId="0" fontId="2" fillId="0" borderId="0" xfId="0" applyFont="1"/>
    <xf numFmtId="166" fontId="2" fillId="0" borderId="0" xfId="1" applyNumberFormat="1" applyFont="1"/>
    <xf numFmtId="165" fontId="0" fillId="0" borderId="0" xfId="1" applyNumberFormat="1" applyFont="1" applyBorder="1"/>
    <xf numFmtId="165" fontId="5" fillId="0" borderId="0" xfId="1" applyNumberFormat="1" applyFont="1" applyBorder="1"/>
    <xf numFmtId="43" fontId="4" fillId="0" borderId="0" xfId="1" applyFont="1" applyBorder="1"/>
    <xf numFmtId="0" fontId="7" fillId="0" borderId="0" xfId="0" applyFont="1"/>
    <xf numFmtId="0" fontId="2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 vertical="top"/>
    </xf>
    <xf numFmtId="0" fontId="0" fillId="3" borderId="0" xfId="0" applyFill="1"/>
    <xf numFmtId="9" fontId="0" fillId="0" borderId="0" xfId="2" applyFont="1" applyFill="1"/>
    <xf numFmtId="0" fontId="6" fillId="0" borderId="0" xfId="3"/>
    <xf numFmtId="167" fontId="4" fillId="0" borderId="0" xfId="2" applyNumberFormat="1" applyFont="1" applyFill="1" applyBorder="1"/>
    <xf numFmtId="167" fontId="0" fillId="0" borderId="0" xfId="2" applyNumberFormat="1" applyFont="1" applyFill="1"/>
    <xf numFmtId="167" fontId="0" fillId="0" borderId="0" xfId="0" applyNumberFormat="1"/>
    <xf numFmtId="0" fontId="8" fillId="0" borderId="0" xfId="0" applyFont="1"/>
    <xf numFmtId="167" fontId="8" fillId="0" borderId="0" xfId="2" applyNumberFormat="1" applyFont="1"/>
    <xf numFmtId="166" fontId="2" fillId="5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9" fontId="9" fillId="0" borderId="0" xfId="2" applyFont="1" applyFill="1"/>
    <xf numFmtId="0" fontId="0" fillId="4" borderId="0" xfId="0" applyFill="1"/>
    <xf numFmtId="0" fontId="2" fillId="4" borderId="0" xfId="0" applyFont="1" applyFill="1"/>
    <xf numFmtId="0" fontId="0" fillId="0" borderId="0" xfId="0" applyAlignment="1">
      <alignment horizontal="center"/>
    </xf>
    <xf numFmtId="167" fontId="4" fillId="4" borderId="0" xfId="2" applyNumberFormat="1" applyFont="1" applyFill="1" applyBorder="1"/>
    <xf numFmtId="165" fontId="3" fillId="0" borderId="0" xfId="1" applyNumberFormat="1" applyFont="1"/>
    <xf numFmtId="167" fontId="4" fillId="0" borderId="0" xfId="2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9" fontId="2" fillId="0" borderId="0" xfId="2" applyFont="1" applyFill="1" applyAlignment="1">
      <alignment horizontal="right"/>
    </xf>
    <xf numFmtId="164" fontId="9" fillId="0" borderId="0" xfId="2" applyNumberFormat="1" applyFont="1" applyFill="1"/>
    <xf numFmtId="0" fontId="2" fillId="3" borderId="0" xfId="0" applyFont="1" applyFill="1"/>
    <xf numFmtId="167" fontId="4" fillId="3" borderId="0" xfId="2" applyNumberFormat="1" applyFont="1" applyFill="1" applyBorder="1"/>
    <xf numFmtId="165" fontId="11" fillId="0" borderId="0" xfId="1" applyNumberFormat="1" applyFont="1" applyFill="1"/>
    <xf numFmtId="164" fontId="11" fillId="0" borderId="0" xfId="1" applyNumberFormat="1" applyFont="1" applyFill="1"/>
    <xf numFmtId="164" fontId="11" fillId="5" borderId="0" xfId="1" applyNumberFormat="1" applyFont="1" applyFill="1"/>
    <xf numFmtId="43" fontId="4" fillId="5" borderId="0" xfId="1" applyFont="1" applyFill="1" applyBorder="1"/>
    <xf numFmtId="165" fontId="3" fillId="4" borderId="0" xfId="1" applyNumberFormat="1" applyFont="1" applyFill="1"/>
    <xf numFmtId="164" fontId="3" fillId="4" borderId="0" xfId="1" applyNumberFormat="1" applyFont="1" applyFill="1"/>
    <xf numFmtId="165" fontId="3" fillId="0" borderId="0" xfId="1" applyNumberFormat="1" applyFont="1" applyFill="1"/>
    <xf numFmtId="164" fontId="2" fillId="0" borderId="0" xfId="0" applyNumberFormat="1" applyFont="1"/>
    <xf numFmtId="165" fontId="4" fillId="4" borderId="0" xfId="1" applyNumberFormat="1" applyFont="1" applyFill="1"/>
    <xf numFmtId="14" fontId="12" fillId="0" borderId="0" xfId="0" applyNumberFormat="1" applyFont="1"/>
    <xf numFmtId="165" fontId="11" fillId="2" borderId="0" xfId="1" applyNumberFormat="1" applyFont="1" applyFill="1"/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FFC5FF"/>
      <color rgb="FFFFFF66"/>
      <color rgb="FF006600"/>
      <color rgb="FF0000CC"/>
      <color rgb="FFA40000"/>
      <color rgb="FFD5FFE8"/>
      <color rgb="FFFF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Bülach:</a:t>
            </a:r>
            <a:r>
              <a:rPr lang="de-CH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Wachstum Stellen &amp; Bevölkerung 2016-26: Stellenexplosion seit 2022</a:t>
            </a:r>
            <a:endParaRPr lang="de-CH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719821244291841"/>
          <c:y val="2.7041720903889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7.58547854256367E-2"/>
          <c:y val="6.0249583550301994E-2"/>
          <c:w val="0.9136994762068863"/>
          <c:h val="0.76677533831740319"/>
        </c:manualLayout>
      </c:layout>
      <c:lineChart>
        <c:grouping val="standard"/>
        <c:varyColors val="0"/>
        <c:ser>
          <c:idx val="1"/>
          <c:order val="0"/>
          <c:tx>
            <c:v>Veränd. Bevölk. seit 2016</c:v>
          </c:tx>
          <c:spPr>
            <a:ln w="508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'Tabelle &amp; Charts'!$F$1:$P$1</c:f>
              <c:strCache>
                <c:ptCount val="11"/>
                <c:pt idx="0">
                  <c:v>2016 </c:v>
                </c:pt>
                <c:pt idx="1">
                  <c:v>2017 </c:v>
                </c:pt>
                <c:pt idx="2">
                  <c:v>2018 </c:v>
                </c:pt>
                <c:pt idx="3">
                  <c:v>2019 </c:v>
                </c:pt>
                <c:pt idx="4">
                  <c:v>2020 </c:v>
                </c:pt>
                <c:pt idx="5">
                  <c:v>2021 </c:v>
                </c:pt>
                <c:pt idx="6">
                  <c:v>2022 </c:v>
                </c:pt>
                <c:pt idx="7">
                  <c:v>2023 </c:v>
                </c:pt>
                <c:pt idx="8">
                  <c:v>2024 </c:v>
                </c:pt>
                <c:pt idx="9">
                  <c:v>2025Bud</c:v>
                </c:pt>
                <c:pt idx="10">
                  <c:v>2026Bud</c:v>
                </c:pt>
              </c:strCache>
            </c:strRef>
          </c:cat>
          <c:val>
            <c:numRef>
              <c:f>'Tabelle &amp; Charts'!$F$6:$P$6</c:f>
              <c:numCache>
                <c:formatCode>0.0%</c:formatCode>
                <c:ptCount val="11"/>
                <c:pt idx="0">
                  <c:v>0</c:v>
                </c:pt>
                <c:pt idx="1">
                  <c:v>1.6100087166077026E-2</c:v>
                </c:pt>
                <c:pt idx="2">
                  <c:v>4.5275085884223021E-2</c:v>
                </c:pt>
                <c:pt idx="3">
                  <c:v>9.3985540686048363E-2</c:v>
                </c:pt>
                <c:pt idx="4">
                  <c:v>0.12664718248474593</c:v>
                </c:pt>
                <c:pt idx="5">
                  <c:v>0.13777367584474187</c:v>
                </c:pt>
                <c:pt idx="6">
                  <c:v>0.2097113264625956</c:v>
                </c:pt>
                <c:pt idx="7">
                  <c:v>0.23683535866276983</c:v>
                </c:pt>
                <c:pt idx="8">
                  <c:v>0.25288417166589761</c:v>
                </c:pt>
                <c:pt idx="9">
                  <c:v>0.27657283494846951</c:v>
                </c:pt>
                <c:pt idx="10">
                  <c:v>0.29123724555196628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C-4DBA-8E30-CBD28A44B691}"/>
            </c:ext>
          </c:extLst>
        </c:ser>
        <c:ser>
          <c:idx val="5"/>
          <c:order val="1"/>
          <c:tx>
            <c:v>Veränd. Stellen seit 2016</c:v>
          </c:tx>
          <c:spPr>
            <a:ln w="57150" cap="rnd">
              <a:solidFill>
                <a:srgbClr val="0066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'Tabelle &amp; Charts'!$F$13:$P$13</c:f>
              <c:numCache>
                <c:formatCode>0.0%</c:formatCode>
                <c:ptCount val="11"/>
                <c:pt idx="0">
                  <c:v>0</c:v>
                </c:pt>
                <c:pt idx="1">
                  <c:v>-1.1466837904779426E-2</c:v>
                </c:pt>
                <c:pt idx="2">
                  <c:v>7.9350518301073425E-3</c:v>
                </c:pt>
                <c:pt idx="3">
                  <c:v>4.1968626731492487E-2</c:v>
                </c:pt>
                <c:pt idx="4">
                  <c:v>0.14328960645812305</c:v>
                </c:pt>
                <c:pt idx="5">
                  <c:v>0.15360976057242448</c:v>
                </c:pt>
                <c:pt idx="6">
                  <c:v>0.20777910283460232</c:v>
                </c:pt>
                <c:pt idx="7">
                  <c:v>0.28038712044766512</c:v>
                </c:pt>
                <c:pt idx="8">
                  <c:v>0.35221539308320304</c:v>
                </c:pt>
                <c:pt idx="9">
                  <c:v>0.49160627465370155</c:v>
                </c:pt>
                <c:pt idx="10">
                  <c:v>0.54871112741950268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CC-4DBA-8E30-CBD28A44B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8661807"/>
        <c:axId val="1825587375"/>
      </c:lineChart>
      <c:catAx>
        <c:axId val="16986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825587375"/>
        <c:crosses val="autoZero"/>
        <c:auto val="1"/>
        <c:lblAlgn val="ctr"/>
        <c:lblOffset val="100"/>
        <c:noMultiLvlLbl val="0"/>
      </c:catAx>
      <c:valAx>
        <c:axId val="1825587375"/>
        <c:scaling>
          <c:orientation val="minMax"/>
          <c:max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9866180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599836701811754E-3"/>
          <c:y val="0.87342859846692522"/>
          <c:w val="0.97597234924226239"/>
          <c:h val="0.12657137158811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Bülach:</a:t>
            </a:r>
            <a:r>
              <a:rPr lang="de-CH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Wachstum Stellen &amp; Bevölkerung 2020-26: Stellenexplosion seit 2022</a:t>
            </a:r>
            <a:endParaRPr lang="de-CH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8.8685392755104342E-2"/>
          <c:y val="2.7041714506211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7.5854818056584339E-2"/>
          <c:y val="5.724492009682023E-2"/>
          <c:w val="0.9136994762068863"/>
          <c:h val="0.76677533831740319"/>
        </c:manualLayout>
      </c:layout>
      <c:lineChart>
        <c:grouping val="standard"/>
        <c:varyColors val="0"/>
        <c:ser>
          <c:idx val="1"/>
          <c:order val="0"/>
          <c:tx>
            <c:v>Veränd. Bevölk. seit 2020</c:v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'Tabelle &amp; Charts'!$J$1:$P$1</c:f>
              <c:strCache>
                <c:ptCount val="7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 </c:v>
                </c:pt>
                <c:pt idx="5">
                  <c:v>2025Bud</c:v>
                </c:pt>
                <c:pt idx="6">
                  <c:v>2026Bud</c:v>
                </c:pt>
              </c:strCache>
            </c:strRef>
          </c:cat>
          <c:val>
            <c:numRef>
              <c:f>'Tabelle &amp; Charts'!$J$8:$P$8</c:f>
              <c:numCache>
                <c:formatCode>0.0%</c:formatCode>
                <c:ptCount val="7"/>
                <c:pt idx="0">
                  <c:v>0</c:v>
                </c:pt>
                <c:pt idx="1">
                  <c:v>9.8757566103855332E-3</c:v>
                </c:pt>
                <c:pt idx="2">
                  <c:v>7.3726846584444505E-2</c:v>
                </c:pt>
                <c:pt idx="3">
                  <c:v>9.780184772220446E-2</c:v>
                </c:pt>
                <c:pt idx="4">
                  <c:v>0.11204660264870525</c:v>
                </c:pt>
                <c:pt idx="5">
                  <c:v>0.13307240704500978</c:v>
                </c:pt>
                <c:pt idx="6">
                  <c:v>0.14608838119510303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C-41EA-BE1D-666435A0535D}"/>
            </c:ext>
          </c:extLst>
        </c:ser>
        <c:ser>
          <c:idx val="5"/>
          <c:order val="1"/>
          <c:tx>
            <c:v>Veränd. Stellen seit 2020</c:v>
          </c:tx>
          <c:spPr>
            <a:ln w="57150" cap="rnd">
              <a:solidFill>
                <a:srgbClr val="0066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'Tabelle &amp; Charts'!$J$1:$P$1</c:f>
              <c:strCache>
                <c:ptCount val="7"/>
                <c:pt idx="0">
                  <c:v>2020 </c:v>
                </c:pt>
                <c:pt idx="1">
                  <c:v>2021 </c:v>
                </c:pt>
                <c:pt idx="2">
                  <c:v>2022 </c:v>
                </c:pt>
                <c:pt idx="3">
                  <c:v>2023 </c:v>
                </c:pt>
                <c:pt idx="4">
                  <c:v>2024 </c:v>
                </c:pt>
                <c:pt idx="5">
                  <c:v>2025Bud</c:v>
                </c:pt>
                <c:pt idx="6">
                  <c:v>2026Bud</c:v>
                </c:pt>
              </c:strCache>
            </c:strRef>
          </c:cat>
          <c:val>
            <c:numRef>
              <c:f>'Tabelle &amp; Charts'!$J$14:$P$14</c:f>
              <c:numCache>
                <c:formatCode>0.0%</c:formatCode>
                <c:ptCount val="7"/>
                <c:pt idx="0">
                  <c:v>0</c:v>
                </c:pt>
                <c:pt idx="1">
                  <c:v>9.0267190885020554E-3</c:v>
                </c:pt>
                <c:pt idx="2">
                  <c:v>5.6406964615261179E-2</c:v>
                </c:pt>
                <c:pt idx="3">
                  <c:v>0.11991494824681048</c:v>
                </c:pt>
                <c:pt idx="4">
                  <c:v>0.18274091310278417</c:v>
                </c:pt>
                <c:pt idx="5">
                  <c:v>0.30466179892481771</c:v>
                </c:pt>
                <c:pt idx="6">
                  <c:v>0.3546096445478617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1C-41EA-BE1D-666435A05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8661807"/>
        <c:axId val="1825587375"/>
      </c:lineChart>
      <c:catAx>
        <c:axId val="16986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825587375"/>
        <c:crosses val="autoZero"/>
        <c:auto val="1"/>
        <c:lblAlgn val="ctr"/>
        <c:lblOffset val="100"/>
        <c:noMultiLvlLbl val="0"/>
      </c:catAx>
      <c:valAx>
        <c:axId val="1825587375"/>
        <c:scaling>
          <c:orientation val="minMax"/>
          <c:max val="0.36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98661807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127912293594727E-2"/>
          <c:y val="0.88544717387925287"/>
          <c:w val="0.97597234924226239"/>
          <c:h val="0.11455282612074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28</xdr:row>
      <xdr:rowOff>149662</xdr:rowOff>
    </xdr:from>
    <xdr:to>
      <xdr:col>7</xdr:col>
      <xdr:colOff>440957</xdr:colOff>
      <xdr:row>53</xdr:row>
      <xdr:rowOff>124233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67E032-BE8A-4CD0-9E6A-8EB71B798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387784</xdr:colOff>
      <xdr:row>28</xdr:row>
      <xdr:rowOff>122470</xdr:rowOff>
    </xdr:from>
    <xdr:to>
      <xdr:col>16</xdr:col>
      <xdr:colOff>549797</xdr:colOff>
      <xdr:row>53</xdr:row>
      <xdr:rowOff>97041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5652409-4C91-48B8-9C53-2B944D8E4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312967</xdr:colOff>
      <xdr:row>29</xdr:row>
      <xdr:rowOff>68030</xdr:rowOff>
    </xdr:from>
    <xdr:to>
      <xdr:col>11</xdr:col>
      <xdr:colOff>312967</xdr:colOff>
      <xdr:row>47</xdr:row>
      <xdr:rowOff>115655</xdr:rowOff>
    </xdr:to>
    <xdr:cxnSp macro="">
      <xdr:nvCxnSpPr>
        <xdr:cNvPr id="34" name="Straight Connector 19">
          <a:extLst>
            <a:ext uri="{FF2B5EF4-FFF2-40B4-BE49-F238E27FC236}">
              <a16:creationId xmlns:a16="http://schemas.microsoft.com/office/drawing/2014/main" id="{43DD6EA1-A303-43B8-B7F9-6E5F53A1013A}"/>
            </a:ext>
          </a:extLst>
        </xdr:cNvPr>
        <xdr:cNvCxnSpPr/>
      </xdr:nvCxnSpPr>
      <xdr:spPr>
        <a:xfrm flipV="1">
          <a:off x="10184950" y="2796263"/>
          <a:ext cx="0" cy="310923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125182</xdr:colOff>
      <xdr:row>29</xdr:row>
      <xdr:rowOff>77556</xdr:rowOff>
    </xdr:from>
    <xdr:to>
      <xdr:col>4</xdr:col>
      <xdr:colOff>125182</xdr:colOff>
      <xdr:row>47</xdr:row>
      <xdr:rowOff>125181</xdr:rowOff>
    </xdr:to>
    <xdr:cxnSp macro="">
      <xdr:nvCxnSpPr>
        <xdr:cNvPr id="36" name="Straight Connector 19">
          <a:extLst>
            <a:ext uri="{FF2B5EF4-FFF2-40B4-BE49-F238E27FC236}">
              <a16:creationId xmlns:a16="http://schemas.microsoft.com/office/drawing/2014/main" id="{02170CBB-7CF1-4B5B-913F-900055C00413}"/>
            </a:ext>
          </a:extLst>
        </xdr:cNvPr>
        <xdr:cNvCxnSpPr/>
      </xdr:nvCxnSpPr>
      <xdr:spPr>
        <a:xfrm flipV="1">
          <a:off x="4581522" y="2805789"/>
          <a:ext cx="0" cy="310923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h.ch/de/politik-staat/gemeinden/gemeindeportrae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5575-630B-4DAC-B34D-5049B84BF3E4}">
  <sheetPr>
    <tabColor rgb="FFFF0000"/>
    <pageSetUpPr fitToPage="1"/>
  </sheetPr>
  <dimension ref="A1:R28"/>
  <sheetViews>
    <sheetView tabSelected="1" zoomScale="85" zoomScaleNormal="85" zoomScaleSheetLayoutView="85" workbookViewId="0">
      <pane ySplit="8" topLeftCell="A9" activePane="bottomLeft" state="frozen"/>
      <selection pane="bottomLeft" activeCell="T12" sqref="T12"/>
    </sheetView>
  </sheetViews>
  <sheetFormatPr defaultColWidth="9" defaultRowHeight="14.15" x14ac:dyDescent="0.35"/>
  <cols>
    <col min="1" max="1" width="4.92578125" customWidth="1"/>
    <col min="3" max="3" width="30.2109375" bestFit="1" customWidth="1"/>
    <col min="4" max="4" width="14.2109375" bestFit="1" customWidth="1"/>
    <col min="5" max="5" width="12.7109375" customWidth="1"/>
    <col min="6" max="11" width="9.7109375" bestFit="1" customWidth="1"/>
    <col min="12" max="16" width="10.7109375" style="1" bestFit="1" customWidth="1"/>
    <col min="17" max="17" width="8" customWidth="1"/>
    <col min="18" max="18" width="14" customWidth="1"/>
    <col min="19" max="19" width="10.0703125" bestFit="1" customWidth="1"/>
  </cols>
  <sheetData>
    <row r="1" spans="1:18" ht="22.5" customHeight="1" x14ac:dyDescent="0.65">
      <c r="A1" s="7" t="s">
        <v>5</v>
      </c>
      <c r="D1" s="42">
        <v>46060</v>
      </c>
      <c r="F1" s="3">
        <v>2016</v>
      </c>
      <c r="G1" s="3">
        <v>2017</v>
      </c>
      <c r="H1" s="3">
        <v>2018</v>
      </c>
      <c r="I1" s="3">
        <v>2019</v>
      </c>
      <c r="J1" s="3">
        <v>2020</v>
      </c>
      <c r="K1" s="3">
        <v>2021</v>
      </c>
      <c r="L1" s="3">
        <v>2022</v>
      </c>
      <c r="M1" s="3">
        <v>2023</v>
      </c>
      <c r="N1" s="3">
        <v>2024</v>
      </c>
      <c r="O1" s="9" t="s">
        <v>7</v>
      </c>
      <c r="P1" s="9" t="s">
        <v>8</v>
      </c>
      <c r="Q1" s="27" t="s">
        <v>13</v>
      </c>
      <c r="R1" s="8"/>
    </row>
    <row r="2" spans="1:18" x14ac:dyDescent="0.35">
      <c r="F2" s="3"/>
      <c r="G2" s="3"/>
      <c r="H2" s="3"/>
      <c r="I2" s="3"/>
      <c r="J2" s="3"/>
      <c r="K2" s="3"/>
      <c r="L2" s="3"/>
      <c r="M2" s="3"/>
      <c r="N2" s="3"/>
      <c r="O2" s="19" t="s">
        <v>9</v>
      </c>
      <c r="P2" s="3"/>
      <c r="Q2" s="28" t="s">
        <v>14</v>
      </c>
      <c r="R2" s="10"/>
    </row>
    <row r="3" spans="1:18" x14ac:dyDescent="0.35">
      <c r="A3" s="24"/>
      <c r="B3" s="2" t="s">
        <v>0</v>
      </c>
      <c r="F3" s="26">
        <v>19503</v>
      </c>
      <c r="G3" s="26">
        <v>19817</v>
      </c>
      <c r="H3" s="26">
        <v>20386</v>
      </c>
      <c r="I3" s="26">
        <v>21336</v>
      </c>
      <c r="J3" s="26">
        <v>21973</v>
      </c>
      <c r="K3" s="26">
        <v>22190</v>
      </c>
      <c r="L3" s="26">
        <v>23593</v>
      </c>
      <c r="M3" s="26">
        <v>24122</v>
      </c>
      <c r="N3" s="26">
        <v>24435</v>
      </c>
      <c r="O3" s="26">
        <v>24897</v>
      </c>
      <c r="P3" s="26">
        <v>25183</v>
      </c>
      <c r="Q3" s="27"/>
      <c r="R3" s="15"/>
    </row>
    <row r="4" spans="1:18" x14ac:dyDescent="0.35">
      <c r="A4" s="24"/>
      <c r="B4" s="13" t="s">
        <v>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8"/>
      <c r="R4" s="18"/>
    </row>
    <row r="5" spans="1:18" x14ac:dyDescent="0.35">
      <c r="A5" s="24"/>
      <c r="B5" s="2" t="s">
        <v>6</v>
      </c>
      <c r="F5" s="14">
        <v>0</v>
      </c>
      <c r="G5" s="14">
        <f>+G3/F3-1</f>
        <v>1.6100087166077026E-2</v>
      </c>
      <c r="H5" s="14">
        <f t="shared" ref="H5:N5" si="0">+H3/G3-1</f>
        <v>2.8712721400817376E-2</v>
      </c>
      <c r="I5" s="14">
        <f t="shared" si="0"/>
        <v>4.6600608260570997E-2</v>
      </c>
      <c r="J5" s="14">
        <f t="shared" si="0"/>
        <v>2.9855643044619518E-2</v>
      </c>
      <c r="K5" s="14">
        <f t="shared" si="0"/>
        <v>9.8757566103855332E-3</v>
      </c>
      <c r="L5" s="14">
        <f t="shared" si="0"/>
        <v>6.3226678684092041E-2</v>
      </c>
      <c r="M5" s="14">
        <f t="shared" si="0"/>
        <v>2.2421904802271797E-2</v>
      </c>
      <c r="N5" s="14">
        <f t="shared" si="0"/>
        <v>1.297570682364646E-2</v>
      </c>
      <c r="O5" s="14">
        <f t="shared" ref="O5:P5" si="1">+O3/N3-1</f>
        <v>1.8907305095150484E-2</v>
      </c>
      <c r="P5" s="14">
        <f t="shared" si="1"/>
        <v>1.1487327790496771E-2</v>
      </c>
      <c r="Q5" s="17"/>
      <c r="R5" s="18"/>
    </row>
    <row r="6" spans="1:18" x14ac:dyDescent="0.35">
      <c r="A6" s="24"/>
      <c r="B6" s="23" t="s">
        <v>2</v>
      </c>
      <c r="C6" s="22"/>
      <c r="D6" s="22"/>
      <c r="E6" s="22"/>
      <c r="F6" s="25">
        <v>0</v>
      </c>
      <c r="G6" s="25">
        <f>+G3/$F3-1</f>
        <v>1.6100087166077026E-2</v>
      </c>
      <c r="H6" s="25">
        <f t="shared" ref="H6:P6" si="2">+H3/$F3-1</f>
        <v>4.5275085884223021E-2</v>
      </c>
      <c r="I6" s="25">
        <f t="shared" si="2"/>
        <v>9.3985540686048363E-2</v>
      </c>
      <c r="J6" s="25">
        <f t="shared" si="2"/>
        <v>0.12664718248474593</v>
      </c>
      <c r="K6" s="25">
        <f t="shared" si="2"/>
        <v>0.13777367584474187</v>
      </c>
      <c r="L6" s="25">
        <f t="shared" ref="L6" si="3">+L3/$F3-1</f>
        <v>0.2097113264625956</v>
      </c>
      <c r="M6" s="25">
        <f t="shared" ref="M6:O6" si="4">+M3/$F3-1</f>
        <v>0.23683535866276983</v>
      </c>
      <c r="N6" s="25">
        <f t="shared" si="4"/>
        <v>0.25288417166589761</v>
      </c>
      <c r="O6" s="25">
        <f t="shared" si="4"/>
        <v>0.27657283494846951</v>
      </c>
      <c r="P6" s="25">
        <f t="shared" si="2"/>
        <v>0.29123724555196628</v>
      </c>
      <c r="Q6" s="20"/>
      <c r="R6" s="14"/>
    </row>
    <row r="7" spans="1:18" x14ac:dyDescent="0.35">
      <c r="A7" s="24"/>
      <c r="B7" s="2" t="s">
        <v>12</v>
      </c>
      <c r="F7" s="14"/>
      <c r="G7" s="14"/>
      <c r="H7" s="14"/>
      <c r="I7" s="14">
        <f>+I3/$I3-1</f>
        <v>0</v>
      </c>
      <c r="J7" s="14">
        <f t="shared" ref="J7:P7" si="5">+J3/$I3-1</f>
        <v>2.9855643044619518E-2</v>
      </c>
      <c r="K7" s="14">
        <f t="shared" si="5"/>
        <v>4.0026246719160108E-2</v>
      </c>
      <c r="L7" s="14">
        <f t="shared" si="5"/>
        <v>0.10578365204349449</v>
      </c>
      <c r="M7" s="14">
        <f t="shared" si="5"/>
        <v>0.13057742782152237</v>
      </c>
      <c r="N7" s="14">
        <f t="shared" si="5"/>
        <v>0.14524746906636676</v>
      </c>
      <c r="O7" s="14">
        <f t="shared" si="5"/>
        <v>0.16690101237345334</v>
      </c>
      <c r="P7" s="14">
        <f t="shared" si="5"/>
        <v>0.18030558680164988</v>
      </c>
      <c r="Q7" s="20"/>
      <c r="R7" s="14"/>
    </row>
    <row r="8" spans="1:18" x14ac:dyDescent="0.35">
      <c r="A8" s="24"/>
      <c r="B8" s="23" t="s">
        <v>10</v>
      </c>
      <c r="C8" s="22"/>
      <c r="D8" s="22"/>
      <c r="E8" s="22"/>
      <c r="F8" s="25"/>
      <c r="G8" s="25"/>
      <c r="H8" s="25"/>
      <c r="I8" s="25"/>
      <c r="J8" s="25">
        <f>+J3/$J3-1</f>
        <v>0</v>
      </c>
      <c r="K8" s="25">
        <f t="shared" ref="K8:P8" si="6">+K3/$J3-1</f>
        <v>9.8757566103855332E-3</v>
      </c>
      <c r="L8" s="25">
        <f t="shared" si="6"/>
        <v>7.3726846584444505E-2</v>
      </c>
      <c r="M8" s="25">
        <f t="shared" si="6"/>
        <v>9.780184772220446E-2</v>
      </c>
      <c r="N8" s="25">
        <f t="shared" si="6"/>
        <v>0.11204660264870525</v>
      </c>
      <c r="O8" s="25">
        <f t="shared" si="6"/>
        <v>0.13307240704500978</v>
      </c>
      <c r="P8" s="25">
        <f t="shared" si="6"/>
        <v>0.14608838119510303</v>
      </c>
      <c r="Q8" s="17"/>
      <c r="R8" s="18"/>
    </row>
    <row r="9" spans="1:18" x14ac:dyDescent="0.35">
      <c r="A9" s="24"/>
      <c r="B9" s="31" t="s">
        <v>15</v>
      </c>
      <c r="C9" s="11"/>
      <c r="D9" s="11"/>
      <c r="E9" s="11"/>
      <c r="F9" s="32"/>
      <c r="G9" s="32"/>
      <c r="H9" s="32"/>
      <c r="I9" s="32"/>
      <c r="J9" s="32"/>
      <c r="K9" s="32"/>
      <c r="L9" s="32">
        <f t="shared" ref="L9" si="7">+L3/$L3-1</f>
        <v>0</v>
      </c>
      <c r="M9" s="32">
        <f>+M3/$L3-1</f>
        <v>2.2421904802271797E-2</v>
      </c>
      <c r="N9" s="32">
        <f t="shared" ref="N9:P9" si="8">+N3/$L3-1</f>
        <v>3.5688551689060377E-2</v>
      </c>
      <c r="O9" s="32">
        <f t="shared" si="8"/>
        <v>5.5270631119399782E-2</v>
      </c>
      <c r="P9" s="32">
        <f t="shared" si="8"/>
        <v>6.7392870766752822E-2</v>
      </c>
      <c r="Q9" s="17"/>
      <c r="R9" s="18"/>
    </row>
    <row r="10" spans="1:18" ht="6.9" customHeight="1" x14ac:dyDescent="0.35">
      <c r="A10" s="24"/>
      <c r="R10" s="16"/>
    </row>
    <row r="11" spans="1:18" x14ac:dyDescent="0.35">
      <c r="A11" s="24"/>
      <c r="D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29"/>
      <c r="R11" s="12"/>
    </row>
    <row r="12" spans="1:18" ht="15.45" x14ac:dyDescent="0.4">
      <c r="A12" s="24"/>
      <c r="B12" s="2" t="s">
        <v>4</v>
      </c>
      <c r="F12" s="36">
        <v>218.02</v>
      </c>
      <c r="G12" s="6">
        <v>215.52</v>
      </c>
      <c r="H12" s="6">
        <v>219.75</v>
      </c>
      <c r="I12" s="6">
        <v>227.17000000000002</v>
      </c>
      <c r="J12" s="36">
        <v>249.26</v>
      </c>
      <c r="K12" s="6">
        <v>251.51</v>
      </c>
      <c r="L12" s="36">
        <v>263.32</v>
      </c>
      <c r="M12" s="6">
        <v>279.14999999999998</v>
      </c>
      <c r="N12" s="6">
        <v>294.80999999999995</v>
      </c>
      <c r="O12" s="6">
        <v>325.20000000000005</v>
      </c>
      <c r="P12" s="6">
        <v>337.65</v>
      </c>
      <c r="Q12" s="30"/>
      <c r="R12" s="21"/>
    </row>
    <row r="13" spans="1:18" x14ac:dyDescent="0.35">
      <c r="A13" s="24"/>
      <c r="B13" s="23" t="s">
        <v>3</v>
      </c>
      <c r="C13" s="22"/>
      <c r="D13" s="22"/>
      <c r="E13" s="22"/>
      <c r="F13" s="25">
        <v>0</v>
      </c>
      <c r="G13" s="25">
        <f>+G12/$F12-1</f>
        <v>-1.1466837904779426E-2</v>
      </c>
      <c r="H13" s="25">
        <f t="shared" ref="H13" si="9">+H12/$F12-1</f>
        <v>7.9350518301073425E-3</v>
      </c>
      <c r="I13" s="25">
        <f t="shared" ref="I13" si="10">+I12/$F12-1</f>
        <v>4.1968626731492487E-2</v>
      </c>
      <c r="J13" s="25">
        <f t="shared" ref="J13" si="11">+J12/$F12-1</f>
        <v>0.14328960645812305</v>
      </c>
      <c r="K13" s="25">
        <f t="shared" ref="K13" si="12">+K12/$F12-1</f>
        <v>0.15360976057242448</v>
      </c>
      <c r="L13" s="25">
        <f t="shared" ref="L13:P13" si="13">+L12/$F12-1</f>
        <v>0.20777910283460232</v>
      </c>
      <c r="M13" s="25">
        <f t="shared" ref="M13:O13" si="14">+M12/$F12-1</f>
        <v>0.28038712044766512</v>
      </c>
      <c r="N13" s="25">
        <f t="shared" si="14"/>
        <v>0.35221539308320304</v>
      </c>
      <c r="O13" s="25">
        <f t="shared" si="14"/>
        <v>0.49160627465370155</v>
      </c>
      <c r="P13" s="25">
        <f t="shared" si="13"/>
        <v>0.54871112741950268</v>
      </c>
      <c r="Q13" s="14">
        <f>+P13/P6-1</f>
        <v>0.88406921092650759</v>
      </c>
      <c r="R13" s="16"/>
    </row>
    <row r="14" spans="1:18" x14ac:dyDescent="0.35">
      <c r="A14" s="24"/>
      <c r="B14" s="23" t="s">
        <v>11</v>
      </c>
      <c r="C14" s="22"/>
      <c r="D14" s="22"/>
      <c r="E14" s="22"/>
      <c r="F14" s="25"/>
      <c r="G14" s="25"/>
      <c r="H14" s="25"/>
      <c r="I14" s="25"/>
      <c r="J14" s="25">
        <f>+J12/$J12-1</f>
        <v>0</v>
      </c>
      <c r="K14" s="25">
        <f t="shared" ref="K14:P14" si="15">+K12/$J12-1</f>
        <v>9.0267190885020554E-3</v>
      </c>
      <c r="L14" s="25">
        <f t="shared" si="15"/>
        <v>5.6406964615261179E-2</v>
      </c>
      <c r="M14" s="25">
        <f t="shared" si="15"/>
        <v>0.11991494824681048</v>
      </c>
      <c r="N14" s="25">
        <f t="shared" si="15"/>
        <v>0.18274091310278417</v>
      </c>
      <c r="O14" s="25">
        <f t="shared" si="15"/>
        <v>0.30466179892481771</v>
      </c>
      <c r="P14" s="25">
        <f t="shared" si="15"/>
        <v>0.3546096445478617</v>
      </c>
      <c r="Q14" s="14">
        <f>+P14/P8-1</f>
        <v>1.4273637755919526</v>
      </c>
      <c r="R14" s="16"/>
    </row>
    <row r="15" spans="1:18" x14ac:dyDescent="0.35">
      <c r="A15" s="24"/>
      <c r="B15" s="31" t="s">
        <v>16</v>
      </c>
      <c r="C15" s="11"/>
      <c r="D15" s="11"/>
      <c r="E15" s="11"/>
      <c r="F15" s="32"/>
      <c r="G15" s="32"/>
      <c r="H15" s="32"/>
      <c r="I15" s="32"/>
      <c r="J15" s="32"/>
      <c r="K15" s="32"/>
      <c r="L15" s="32">
        <f t="shared" ref="L15" si="16">+L12/$L12-1</f>
        <v>0</v>
      </c>
      <c r="M15" s="32">
        <f>+M12/$L12-1</f>
        <v>6.0116967947744238E-2</v>
      </c>
      <c r="N15" s="32">
        <f t="shared" ref="N15:P15" si="17">+N12/$L12-1</f>
        <v>0.11958833358651044</v>
      </c>
      <c r="O15" s="32">
        <f t="shared" si="17"/>
        <v>0.23499924046787202</v>
      </c>
      <c r="P15" s="32">
        <f t="shared" si="17"/>
        <v>0.28228011544888343</v>
      </c>
      <c r="Q15" s="14">
        <f>+P15/P9-1</f>
        <v>3.1885753231355407</v>
      </c>
      <c r="R15" s="16"/>
    </row>
    <row r="16" spans="1:18" x14ac:dyDescent="0.35">
      <c r="A16" s="24"/>
      <c r="G16" s="4"/>
      <c r="H16" s="4"/>
      <c r="I16" s="4"/>
      <c r="J16" s="4"/>
      <c r="K16" s="4"/>
      <c r="L16" s="4"/>
      <c r="M16" s="4"/>
      <c r="N16" s="4"/>
      <c r="O16" s="4"/>
      <c r="P16" s="4"/>
      <c r="R16" s="16"/>
    </row>
    <row r="17" spans="3:17" x14ac:dyDescent="0.35">
      <c r="C17" t="s">
        <v>17</v>
      </c>
      <c r="F17" s="33">
        <v>32822</v>
      </c>
      <c r="G17" s="33">
        <v>33398</v>
      </c>
      <c r="H17" s="33">
        <v>33954.9</v>
      </c>
      <c r="I17" s="33">
        <v>35454.800000000003</v>
      </c>
      <c r="J17" s="43">
        <v>37199.4</v>
      </c>
      <c r="K17" s="33">
        <v>39580.800000000003</v>
      </c>
      <c r="L17" s="43">
        <v>41181.9</v>
      </c>
      <c r="M17" s="33">
        <v>45039.199999999997</v>
      </c>
      <c r="N17" s="33">
        <v>48876</v>
      </c>
      <c r="O17" s="33">
        <v>51689</v>
      </c>
      <c r="P17" s="39">
        <v>55900</v>
      </c>
    </row>
    <row r="18" spans="3:17" x14ac:dyDescent="0.35">
      <c r="C18" t="s">
        <v>18</v>
      </c>
      <c r="F18" s="33">
        <f>+F17/F12*1000</f>
        <v>150545.82148426748</v>
      </c>
      <c r="G18" s="33">
        <f>+G17/G12*1000</f>
        <v>154964.73645137344</v>
      </c>
      <c r="H18" s="33">
        <f t="shared" ref="H18:P18" si="18">+H17/H12*1000</f>
        <v>154516.04095563141</v>
      </c>
      <c r="I18" s="33">
        <f t="shared" si="18"/>
        <v>156071.66439230533</v>
      </c>
      <c r="J18" s="33">
        <f t="shared" si="18"/>
        <v>149239.34847147559</v>
      </c>
      <c r="K18" s="33">
        <f t="shared" si="18"/>
        <v>157372.6690787643</v>
      </c>
      <c r="L18" s="33">
        <f t="shared" si="18"/>
        <v>156394.88075345589</v>
      </c>
      <c r="M18" s="33">
        <f t="shared" si="18"/>
        <v>161344.08024359663</v>
      </c>
      <c r="N18" s="33">
        <f t="shared" si="18"/>
        <v>165788.13473084362</v>
      </c>
      <c r="O18" s="33">
        <f t="shared" si="18"/>
        <v>158945.26445264451</v>
      </c>
      <c r="P18" s="33">
        <f t="shared" si="18"/>
        <v>165556.04916333483</v>
      </c>
    </row>
    <row r="19" spans="3:17" x14ac:dyDescent="0.35"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3:17" x14ac:dyDescent="0.35">
      <c r="C20" t="s">
        <v>19</v>
      </c>
      <c r="F20" s="35">
        <f>+$F12*F3/$F3</f>
        <v>218.02000000000004</v>
      </c>
      <c r="G20" s="34">
        <f>+$F12*G3/$F3</f>
        <v>221.5301410039481</v>
      </c>
      <c r="H20" s="34">
        <f t="shared" ref="H20:P20" si="19">+$F12*H3/$F3</f>
        <v>227.89087422447832</v>
      </c>
      <c r="I20" s="34">
        <f t="shared" si="19"/>
        <v>238.51072758037228</v>
      </c>
      <c r="J20" s="34">
        <f t="shared" si="19"/>
        <v>245.6316187253243</v>
      </c>
      <c r="K20" s="34">
        <f t="shared" si="19"/>
        <v>248.05741680767059</v>
      </c>
      <c r="L20" s="34">
        <f t="shared" si="19"/>
        <v>263.74126339537509</v>
      </c>
      <c r="M20" s="34">
        <f t="shared" si="19"/>
        <v>269.65484489565711</v>
      </c>
      <c r="N20" s="34">
        <f t="shared" si="19"/>
        <v>273.153807106599</v>
      </c>
      <c r="O20" s="34">
        <f t="shared" si="19"/>
        <v>278.31840947546533</v>
      </c>
      <c r="P20" s="34">
        <f t="shared" si="19"/>
        <v>281.51554427523973</v>
      </c>
    </row>
    <row r="21" spans="3:17" x14ac:dyDescent="0.35">
      <c r="C21" t="s">
        <v>20</v>
      </c>
      <c r="F21" s="33"/>
      <c r="G21" s="34"/>
      <c r="H21" s="34"/>
      <c r="I21" s="34"/>
      <c r="J21" s="35">
        <f t="shared" ref="J21" si="20">+$J12*J3/$J3</f>
        <v>249.26</v>
      </c>
      <c r="K21" s="34">
        <f>+$J12*K3/$J3</f>
        <v>251.72163109270465</v>
      </c>
      <c r="L21" s="34">
        <f t="shared" ref="L21:P21" si="21">+$J12*L3/$J3</f>
        <v>267.63715377963865</v>
      </c>
      <c r="M21" s="34">
        <f t="shared" si="21"/>
        <v>273.63808856323669</v>
      </c>
      <c r="N21" s="34">
        <f t="shared" si="21"/>
        <v>277.18873617621625</v>
      </c>
      <c r="O21" s="34">
        <f t="shared" si="21"/>
        <v>282.42962818003912</v>
      </c>
      <c r="P21" s="34">
        <f t="shared" si="21"/>
        <v>285.67398989669141</v>
      </c>
      <c r="Q21" s="40">
        <f>+P21-P12</f>
        <v>-51.976010103308568</v>
      </c>
    </row>
    <row r="22" spans="3:17" x14ac:dyDescent="0.35">
      <c r="C22" t="s">
        <v>21</v>
      </c>
      <c r="F22" s="33"/>
      <c r="G22" s="34"/>
      <c r="H22" s="34"/>
      <c r="I22" s="34"/>
      <c r="J22" s="34"/>
      <c r="K22" s="34"/>
      <c r="L22" s="35">
        <f t="shared" ref="L22" si="22">+$L12*L3/$L3</f>
        <v>263.32</v>
      </c>
      <c r="M22" s="34">
        <f>+$L12*M3/$L3</f>
        <v>269.22413597253421</v>
      </c>
      <c r="N22" s="34">
        <f t="shared" ref="N22:P22" si="23">+$L12*N3/$L3</f>
        <v>272.71750943076336</v>
      </c>
      <c r="O22" s="34">
        <f t="shared" si="23"/>
        <v>277.87386258636036</v>
      </c>
      <c r="P22" s="34">
        <f t="shared" si="23"/>
        <v>281.06589073030136</v>
      </c>
      <c r="Q22" s="40">
        <f>+P22-P12</f>
        <v>-56.584109269698615</v>
      </c>
    </row>
    <row r="23" spans="3:17" x14ac:dyDescent="0.35"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3:17" x14ac:dyDescent="0.35">
      <c r="C24" t="s">
        <v>22</v>
      </c>
      <c r="F24" s="33"/>
      <c r="G24" s="34"/>
      <c r="H24" s="34"/>
      <c r="I24" s="34"/>
      <c r="J24" s="43">
        <f>+J21*J18/1000</f>
        <v>37199.400000000009</v>
      </c>
      <c r="K24" s="33">
        <f t="shared" ref="K24:P24" si="24">+K21*K18/1000</f>
        <v>39614.104949918998</v>
      </c>
      <c r="L24" s="33">
        <f t="shared" si="24"/>
        <v>41857.080750560926</v>
      </c>
      <c r="M24" s="33">
        <f t="shared" si="24"/>
        <v>44149.885718851263</v>
      </c>
      <c r="N24" s="33">
        <f t="shared" si="24"/>
        <v>45954.603539054813</v>
      </c>
      <c r="O24" s="33">
        <f t="shared" si="24"/>
        <v>44890.851940338383</v>
      </c>
      <c r="P24" s="39">
        <f t="shared" si="24"/>
        <v>47295.057116022661</v>
      </c>
    </row>
    <row r="25" spans="3:17" x14ac:dyDescent="0.35">
      <c r="C25" s="23" t="s">
        <v>23</v>
      </c>
      <c r="D25" s="23"/>
      <c r="E25" s="23"/>
      <c r="F25" s="37"/>
      <c r="G25" s="38"/>
      <c r="H25" s="38"/>
      <c r="I25" s="38"/>
      <c r="J25" s="37"/>
      <c r="K25" s="37"/>
      <c r="L25" s="37"/>
      <c r="M25" s="37"/>
      <c r="N25" s="37"/>
      <c r="O25" s="37"/>
      <c r="P25" s="41">
        <f>+P24-P17</f>
        <v>-8604.9428839773391</v>
      </c>
    </row>
    <row r="26" spans="3:17" x14ac:dyDescent="0.35"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3:17" x14ac:dyDescent="0.35">
      <c r="C27" t="s">
        <v>24</v>
      </c>
      <c r="F27" s="33"/>
      <c r="G27" s="34"/>
      <c r="H27" s="34"/>
      <c r="I27" s="34"/>
      <c r="J27" s="33"/>
      <c r="K27" s="33"/>
      <c r="L27" s="43">
        <f>+L22*L18/1000</f>
        <v>41181.9</v>
      </c>
      <c r="M27" s="33">
        <f t="shared" ref="M27:P27" si="25">+M22*M18/1000</f>
        <v>43437.720597865533</v>
      </c>
      <c r="N27" s="33">
        <f t="shared" si="25"/>
        <v>45213.327196967512</v>
      </c>
      <c r="O27" s="33">
        <f t="shared" si="25"/>
        <v>44166.734573266847</v>
      </c>
      <c r="P27" s="39">
        <f t="shared" si="25"/>
        <v>46532.158423882269</v>
      </c>
    </row>
    <row r="28" spans="3:17" x14ac:dyDescent="0.35">
      <c r="C28" s="23" t="s">
        <v>23</v>
      </c>
      <c r="D28" s="23"/>
      <c r="E28" s="23"/>
      <c r="F28" s="37"/>
      <c r="G28" s="38"/>
      <c r="H28" s="38"/>
      <c r="I28" s="38"/>
      <c r="J28" s="37"/>
      <c r="K28" s="37"/>
      <c r="L28" s="37"/>
      <c r="M28" s="37"/>
      <c r="N28" s="37"/>
      <c r="O28" s="37"/>
      <c r="P28" s="41">
        <f>+P27-P17</f>
        <v>-9367.8415761177312</v>
      </c>
    </row>
  </sheetData>
  <phoneticPr fontId="10" type="noConversion"/>
  <hyperlinks>
    <hyperlink ref="B4" r:id="rId1" xr:uid="{2961B0CD-641B-4670-ABBE-E11B6E587051}"/>
  </hyperlinks>
  <pageMargins left="0.31496062992125984" right="0.23622047244094491" top="0.39370078740157483" bottom="0.27559055118110237" header="0.47244094488188981" footer="0.23622047244094491"/>
  <pageSetup paperSize="9" scale="6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Tabelle &amp; Charts</vt:lpstr>
      <vt:lpstr>'Tabelle &amp; Charts'!Print_Area</vt:lpstr>
      <vt:lpstr>'Tabelle &amp; Charts'!Print_Titles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Stiefenhofer</dc:creator>
  <cp:lastModifiedBy>Stephan Ziegler</cp:lastModifiedBy>
  <cp:lastPrinted>2026-02-07T15:06:06Z</cp:lastPrinted>
  <dcterms:created xsi:type="dcterms:W3CDTF">2023-08-22T08:46:22Z</dcterms:created>
  <dcterms:modified xsi:type="dcterms:W3CDTF">2026-02-13T15:05:15Z</dcterms:modified>
</cp:coreProperties>
</file>